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https://investigo-my.sharepoint.com/personal/bhavesh_dhanak_investigo_co_uk/Documents/Bhavesh/Calculators/From Oct-2014/"/>
    </mc:Choice>
  </mc:AlternateContent>
  <xr:revisionPtr revIDLastSave="10" documentId="13_ncr:1_{54DFB0D8-8777-4A9F-A9DC-1346F589AA86}" xr6:coauthVersionLast="47" xr6:coauthVersionMax="47" xr10:uidLastSave="{A889E36C-B64B-428A-AACC-CBBADD6832CC}"/>
  <bookViews>
    <workbookView xWindow="-120" yWindow="-120" windowWidth="24240" windowHeight="13140" xr2:uid="{00000000-000D-0000-FFFF-FFFF00000000}"/>
  </bookViews>
  <sheets>
    <sheet name="Temp Scheme Calculator" sheetId="5" r:id="rId1"/>
  </sheets>
  <definedNames>
    <definedName name="_xlnm.Print_Area" localSheetId="0">'Temp Scheme Calculator'!$B$2:$Q$31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5" l="1"/>
  <c r="H36" i="5"/>
  <c r="H35" i="5"/>
  <c r="H26" i="5"/>
  <c r="J14" i="5" l="1"/>
  <c r="L17" i="5" l="1"/>
  <c r="D35" i="5" s="1"/>
  <c r="D19" i="5"/>
  <c r="D18" i="5"/>
  <c r="D17" i="5"/>
  <c r="D16" i="5"/>
  <c r="D15" i="5"/>
  <c r="H15" i="5" s="1"/>
  <c r="D14" i="5"/>
  <c r="H14" i="5" s="1"/>
  <c r="G14" i="5"/>
  <c r="G15" i="5"/>
  <c r="J15" i="5"/>
  <c r="G16" i="5"/>
  <c r="J16" i="5"/>
  <c r="G17" i="5"/>
  <c r="J17" i="5"/>
  <c r="G18" i="5"/>
  <c r="J18" i="5"/>
  <c r="G19" i="5"/>
  <c r="L18" i="5"/>
  <c r="D36" i="5" s="1"/>
  <c r="N19" i="5"/>
  <c r="E21" i="5"/>
  <c r="F21" i="5"/>
  <c r="D34" i="5"/>
  <c r="E34" i="5"/>
  <c r="H34" i="5"/>
  <c r="E35" i="5"/>
  <c r="E36" i="5"/>
  <c r="D37" i="5" s="1"/>
  <c r="J37" i="5" l="1"/>
  <c r="J34" i="5"/>
  <c r="G21" i="5"/>
  <c r="J36" i="5"/>
  <c r="J35" i="5"/>
  <c r="H40" i="5" l="1"/>
  <c r="H16" i="5"/>
  <c r="H17" i="5" l="1"/>
  <c r="H18" i="5" l="1"/>
  <c r="H19" i="5"/>
  <c r="H21" i="5" l="1"/>
  <c r="D21" i="5" l="1"/>
  <c r="H23" i="5" s="1"/>
  <c r="H25" i="5" s="1"/>
  <c r="H27" i="5" l="1"/>
  <c r="H30" i="5" s="1"/>
  <c r="H31" i="5" s="1"/>
</calcChain>
</file>

<file path=xl/sharedStrings.xml><?xml version="1.0" encoding="utf-8"?>
<sst xmlns="http://schemas.openxmlformats.org/spreadsheetml/2006/main" count="46" uniqueCount="42">
  <si>
    <t>Notes:</t>
  </si>
  <si>
    <t>P&amp;L</t>
  </si>
  <si>
    <t>Net fee income</t>
  </si>
  <si>
    <t>Commission</t>
  </si>
  <si>
    <t>month</t>
  </si>
  <si>
    <t>payable</t>
  </si>
  <si>
    <t xml:space="preserve">Platinum scheme bandings </t>
  </si>
  <si>
    <t>Comm.%</t>
  </si>
  <si>
    <t xml:space="preserve">to </t>
  </si>
  <si>
    <t>over</t>
  </si>
  <si>
    <t>Comm. %</t>
  </si>
  <si>
    <t>Net temp fee (Margin)</t>
  </si>
  <si>
    <t>Comm%</t>
  </si>
  <si>
    <t>Basic</t>
  </si>
  <si>
    <t>NFI</t>
  </si>
  <si>
    <t>FTC, Perm Etc.</t>
  </si>
  <si>
    <t>(Margin)</t>
  </si>
  <si>
    <t xml:space="preserve">Month </t>
  </si>
  <si>
    <t>TOTAL</t>
  </si>
  <si>
    <t>Basic salary</t>
  </si>
  <si>
    <t>Month1</t>
  </si>
  <si>
    <t>Month2</t>
  </si>
  <si>
    <t>Month3</t>
  </si>
  <si>
    <t>Month4</t>
  </si>
  <si>
    <t>Month5</t>
  </si>
  <si>
    <t>Month6</t>
  </si>
  <si>
    <t>Month7</t>
  </si>
  <si>
    <t>Input your basic annual salary here</t>
  </si>
  <si>
    <t>No. of deals in first Qtr</t>
  </si>
  <si>
    <t>No. of deals in second Qtr</t>
  </si>
  <si>
    <t>PC or SPC</t>
  </si>
  <si>
    <t>YES</t>
  </si>
  <si>
    <t>NO</t>
  </si>
  <si>
    <t>Select if Principal Consultant or Snr Principal Consultant</t>
  </si>
  <si>
    <t>Note: This calculator is for illustration purposes only.  The payment and basis for all bonus and commission calculations will be subject to such conditions as Investigo may in its absolute discretion determine from time to time.</t>
  </si>
  <si>
    <t>Platinum Bonus</t>
  </si>
  <si>
    <t>If your temp NFI is lower than the previous 6 months, platinum top-up is  reduced by 50% for each Qtr where at least 5 deals have not been done or less than 10 deals have been done in the 6 months. This calculator assumes that the temp NFI will be higher or at least 10 deals are done.</t>
  </si>
  <si>
    <t>Commission calculator - TEMP scheme [6 monthly]</t>
  </si>
  <si>
    <t>Total pay for the 6 months (Salary, Comm + Platinum)</t>
  </si>
  <si>
    <t>Input NFI in cells E14 to F19</t>
  </si>
  <si>
    <t>Mths 7 to 12</t>
  </si>
  <si>
    <r>
      <t xml:space="preserve">PLATINUM TOP-UP BONUS </t>
    </r>
    <r>
      <rPr>
        <b/>
        <sz val="9"/>
        <color theme="1"/>
        <rFont val="Calibri"/>
        <family val="2"/>
        <scheme val="minor"/>
      </rPr>
      <t>(paid in 6 equal instalments)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</si>
</sst>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64" formatCode="&quot;£&quot;#,##0"/>
    <numFmt numFmtId="165" formatCode="&quot;£&quot;#,##0.00"/>
    <numFmt numFmtId="166" formatCode="#,##0%;[Red]\(#,##0%\)"/>
    <numFmt numFmtId="167" formatCode="0.0%"/>
  </numFmts>
  <fonts count="12" x14ac:knownFonts="1">
    <font>
      <sz val="11"/>
      <color theme="1"/>
      <name val="Calibri"/>
      <family val="2"/>
      <scheme val="minor"/>
    </font>
    <font>
      <b/>
      <sz val="11"/>
      <color theme="1"/>
      <name val="Calibri"/>
      <family val="2"/>
      <scheme val="minor"/>
    </font>
    <font>
      <b/>
      <sz val="12"/>
      <color theme="3" tint="0.79998168889431442"/>
      <name val="Calibri"/>
      <family val="2"/>
      <scheme val="minor"/>
    </font>
    <font>
      <sz val="11"/>
      <color theme="3" tint="0.79998168889431442"/>
      <name val="Calibri"/>
      <family val="2"/>
      <scheme val="minor"/>
    </font>
    <font>
      <b/>
      <sz val="14"/>
      <color theme="1"/>
      <name val="Calibri"/>
      <family val="2"/>
      <scheme val="minor"/>
    </font>
    <font>
      <sz val="11"/>
      <color theme="1"/>
      <name val="Calibri"/>
      <family val="2"/>
      <scheme val="minor"/>
    </font>
    <font>
      <b/>
      <sz val="14"/>
      <color theme="3" tint="0.79998168889431442"/>
      <name val="Calibri"/>
      <family val="2"/>
      <scheme val="minor"/>
    </font>
    <font>
      <b/>
      <i/>
      <sz val="10"/>
      <color theme="3"/>
      <name val="Calibri"/>
      <family val="2"/>
      <scheme val="minor"/>
    </font>
    <font>
      <b/>
      <sz val="12"/>
      <color theme="1"/>
      <name val="Calibri"/>
      <family val="2"/>
      <scheme val="minor"/>
    </font>
    <font>
      <i/>
      <sz val="8"/>
      <color theme="1"/>
      <name val="Calibri"/>
      <family val="2"/>
      <scheme val="minor"/>
    </font>
    <font>
      <b/>
      <sz val="8"/>
      <color theme="1"/>
      <name val="Calibri"/>
      <family val="2"/>
      <scheme val="minor"/>
    </font>
    <font>
      <b/>
      <sz val="9"/>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s>
  <borders count="29">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5" fillId="0" borderId="0" applyFont="0" applyFill="0" applyBorder="0" applyAlignment="0" applyProtection="0"/>
  </cellStyleXfs>
  <cellXfs count="93">
    <xf numFmtId="0" fontId="0" fillId="0" borderId="0" xfId="0"/>
    <xf numFmtId="164" fontId="0" fillId="4" borderId="11" xfId="0" applyNumberFormat="1" applyFill="1" applyBorder="1" applyProtection="1">
      <protection locked="0"/>
    </xf>
    <xf numFmtId="164" fontId="1" fillId="4" borderId="21" xfId="0" applyNumberFormat="1" applyFont="1" applyFill="1" applyBorder="1" applyProtection="1">
      <protection locked="0"/>
    </xf>
    <xf numFmtId="164" fontId="0" fillId="3" borderId="11" xfId="0" applyNumberFormat="1" applyFill="1" applyBorder="1"/>
    <xf numFmtId="0" fontId="0" fillId="0" borderId="25" xfId="0" applyBorder="1"/>
    <xf numFmtId="0" fontId="0" fillId="0" borderId="19" xfId="0" applyBorder="1"/>
    <xf numFmtId="0" fontId="0" fillId="0" borderId="20" xfId="0" applyBorder="1"/>
    <xf numFmtId="0" fontId="0" fillId="0" borderId="24" xfId="0" applyBorder="1"/>
    <xf numFmtId="9" fontId="0" fillId="0" borderId="23" xfId="1" applyFont="1" applyBorder="1"/>
    <xf numFmtId="0" fontId="0" fillId="0" borderId="23" xfId="0" applyBorder="1"/>
    <xf numFmtId="0" fontId="0" fillId="0" borderId="17" xfId="0" applyBorder="1"/>
    <xf numFmtId="0" fontId="0" fillId="0" borderId="16" xfId="0" applyBorder="1"/>
    <xf numFmtId="0" fontId="0" fillId="0" borderId="15" xfId="0" applyBorder="1"/>
    <xf numFmtId="164" fontId="0" fillId="0" borderId="0" xfId="0" applyNumberFormat="1"/>
    <xf numFmtId="0" fontId="0" fillId="0" borderId="8" xfId="0" applyBorder="1"/>
    <xf numFmtId="0" fontId="0" fillId="0" borderId="6" xfId="0" applyBorder="1"/>
    <xf numFmtId="0" fontId="0" fillId="0" borderId="22" xfId="0" applyBorder="1"/>
    <xf numFmtId="165" fontId="0" fillId="0" borderId="0" xfId="0" applyNumberFormat="1"/>
    <xf numFmtId="0" fontId="0" fillId="0" borderId="10" xfId="0" applyBorder="1"/>
    <xf numFmtId="0" fontId="1" fillId="0" borderId="6" xfId="0" applyFont="1" applyBorder="1"/>
    <xf numFmtId="0" fontId="0" fillId="0" borderId="5" xfId="0" applyBorder="1"/>
    <xf numFmtId="0" fontId="0" fillId="0" borderId="18" xfId="0" applyBorder="1"/>
    <xf numFmtId="17" fontId="0" fillId="0" borderId="10" xfId="0" applyNumberFormat="1" applyBorder="1"/>
    <xf numFmtId="165" fontId="0" fillId="0" borderId="10" xfId="0" applyNumberFormat="1" applyBorder="1"/>
    <xf numFmtId="3" fontId="0" fillId="0" borderId="0" xfId="0" applyNumberFormat="1"/>
    <xf numFmtId="0" fontId="1" fillId="0" borderId="0" xfId="0" applyFont="1" applyAlignment="1">
      <alignment horizontal="right"/>
    </xf>
    <xf numFmtId="17" fontId="0" fillId="0" borderId="9" xfId="0" applyNumberFormat="1" applyBorder="1"/>
    <xf numFmtId="17" fontId="0" fillId="0" borderId="10" xfId="0" applyNumberFormat="1" applyBorder="1" applyAlignment="1">
      <alignment horizontal="center"/>
    </xf>
    <xf numFmtId="0" fontId="1" fillId="0" borderId="0" xfId="0" applyFont="1" applyAlignment="1">
      <alignment horizontal="left"/>
    </xf>
    <xf numFmtId="3" fontId="0" fillId="4" borderId="11" xfId="0" applyNumberFormat="1" applyFill="1" applyBorder="1" applyProtection="1">
      <protection locked="0"/>
    </xf>
    <xf numFmtId="3" fontId="0" fillId="5" borderId="0" xfId="0" applyNumberFormat="1" applyFill="1" applyProtection="1">
      <protection locked="0"/>
    </xf>
    <xf numFmtId="165" fontId="0" fillId="0" borderId="26" xfId="0" applyNumberFormat="1" applyBorder="1"/>
    <xf numFmtId="0" fontId="0" fillId="0" borderId="0" xfId="0" applyAlignment="1">
      <alignment horizontal="left"/>
    </xf>
    <xf numFmtId="0" fontId="1" fillId="0" borderId="0" xfId="0" applyFont="1"/>
    <xf numFmtId="0" fontId="0" fillId="0" borderId="9" xfId="0" applyBorder="1"/>
    <xf numFmtId="164" fontId="1" fillId="7" borderId="12" xfId="0" applyNumberFormat="1" applyFont="1" applyFill="1" applyBorder="1"/>
    <xf numFmtId="0" fontId="0" fillId="0" borderId="10" xfId="0" applyBorder="1" applyAlignment="1">
      <alignment horizontal="center"/>
    </xf>
    <xf numFmtId="17" fontId="0" fillId="0" borderId="18" xfId="0" applyNumberFormat="1" applyBorder="1"/>
    <xf numFmtId="164" fontId="0" fillId="7" borderId="12" xfId="0" applyNumberFormat="1" applyFill="1" applyBorder="1"/>
    <xf numFmtId="9" fontId="0" fillId="0" borderId="11" xfId="0" applyNumberFormat="1" applyBorder="1"/>
    <xf numFmtId="6" fontId="0" fillId="0" borderId="13" xfId="0" applyNumberFormat="1" applyBorder="1"/>
    <xf numFmtId="0" fontId="0" fillId="0" borderId="13" xfId="0" applyBorder="1" applyAlignment="1">
      <alignment horizontal="center"/>
    </xf>
    <xf numFmtId="0" fontId="0" fillId="0" borderId="12" xfId="0" applyBorder="1"/>
    <xf numFmtId="6" fontId="0" fillId="0" borderId="12" xfId="0" applyNumberFormat="1" applyBorder="1"/>
    <xf numFmtId="0" fontId="1" fillId="0" borderId="0" xfId="0" quotePrefix="1" applyFont="1" applyAlignment="1">
      <alignment horizontal="right"/>
    </xf>
    <xf numFmtId="0" fontId="1" fillId="3" borderId="11" xfId="0" applyFont="1" applyFill="1" applyBorder="1"/>
    <xf numFmtId="0" fontId="1" fillId="3" borderId="14" xfId="0" applyFont="1" applyFill="1" applyBorder="1"/>
    <xf numFmtId="0" fontId="1" fillId="3" borderId="13" xfId="0" applyFont="1" applyFill="1" applyBorder="1"/>
    <xf numFmtId="0" fontId="1" fillId="3" borderId="12" xfId="0" applyFont="1" applyFill="1" applyBorder="1"/>
    <xf numFmtId="0" fontId="0" fillId="0" borderId="0" xfId="0" applyAlignment="1">
      <alignment wrapText="1"/>
    </xf>
    <xf numFmtId="0" fontId="1" fillId="0" borderId="9" xfId="0" applyFont="1" applyBorder="1" applyAlignment="1">
      <alignment horizontal="right"/>
    </xf>
    <xf numFmtId="0" fontId="0" fillId="0" borderId="4" xfId="0" applyBorder="1"/>
    <xf numFmtId="0" fontId="0" fillId="0" borderId="2" xfId="0" applyBorder="1"/>
    <xf numFmtId="164" fontId="0" fillId="0" borderId="2" xfId="0" applyNumberFormat="1" applyBorder="1"/>
    <xf numFmtId="0" fontId="0" fillId="0" borderId="1" xfId="0" applyBorder="1"/>
    <xf numFmtId="0" fontId="1" fillId="5" borderId="0" xfId="0" quotePrefix="1" applyFont="1" applyFill="1" applyAlignment="1">
      <alignment horizontal="right"/>
    </xf>
    <xf numFmtId="0" fontId="1" fillId="3" borderId="8"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6" xfId="0" applyFont="1" applyFill="1" applyBorder="1"/>
    <xf numFmtId="0" fontId="1" fillId="3" borderId="5" xfId="0" applyFont="1" applyFill="1" applyBorder="1" applyAlignment="1">
      <alignment horizontal="center"/>
    </xf>
    <xf numFmtId="0" fontId="1" fillId="3" borderId="4"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2" xfId="0" applyFont="1" applyFill="1" applyBorder="1"/>
    <xf numFmtId="0" fontId="1" fillId="3" borderId="1" xfId="0" applyFont="1" applyFill="1" applyBorder="1" applyAlignment="1">
      <alignment horizontal="center"/>
    </xf>
    <xf numFmtId="9" fontId="0" fillId="0" borderId="0" xfId="0" applyNumberFormat="1"/>
    <xf numFmtId="0" fontId="3" fillId="2" borderId="0" xfId="0" applyFont="1" applyFill="1"/>
    <xf numFmtId="0" fontId="2" fillId="2" borderId="0" xfId="0" applyFont="1" applyFill="1"/>
    <xf numFmtId="0" fontId="6" fillId="2" borderId="0" xfId="0" applyFont="1" applyFill="1"/>
    <xf numFmtId="164" fontId="1" fillId="3" borderId="27" xfId="0" applyNumberFormat="1" applyFont="1" applyFill="1" applyBorder="1"/>
    <xf numFmtId="164" fontId="1" fillId="3" borderId="11" xfId="0" applyNumberFormat="1" applyFont="1" applyFill="1" applyBorder="1"/>
    <xf numFmtId="164" fontId="4" fillId="3" borderId="21" xfId="0" applyNumberFormat="1" applyFont="1" applyFill="1" applyBorder="1"/>
    <xf numFmtId="164" fontId="1" fillId="0" borderId="0" xfId="0" applyNumberFormat="1" applyFont="1" applyFill="1" applyBorder="1" applyAlignment="1">
      <alignment horizontal="left"/>
    </xf>
    <xf numFmtId="0" fontId="0" fillId="0" borderId="0" xfId="0" applyAlignment="1">
      <alignment horizontal="right"/>
    </xf>
    <xf numFmtId="166" fontId="1" fillId="4" borderId="21" xfId="0" applyNumberFormat="1" applyFont="1" applyFill="1" applyBorder="1" applyAlignment="1" applyProtection="1">
      <alignment horizontal="right"/>
      <protection locked="0"/>
    </xf>
    <xf numFmtId="167" fontId="0" fillId="0" borderId="24" xfId="1" applyNumberFormat="1" applyFont="1" applyBorder="1"/>
    <xf numFmtId="0" fontId="7" fillId="0" borderId="0" xfId="0" applyFont="1"/>
    <xf numFmtId="10" fontId="8" fillId="6" borderId="21" xfId="0" applyNumberFormat="1" applyFont="1" applyFill="1" applyBorder="1"/>
    <xf numFmtId="166" fontId="1" fillId="5" borderId="21" xfId="0" applyNumberFormat="1" applyFont="1" applyFill="1" applyBorder="1" applyProtection="1"/>
    <xf numFmtId="164" fontId="1" fillId="3" borderId="28" xfId="0" applyNumberFormat="1" applyFont="1" applyFill="1" applyBorder="1"/>
    <xf numFmtId="164" fontId="9" fillId="4" borderId="15" xfId="0" applyNumberFormat="1" applyFont="1" applyFill="1" applyBorder="1" applyAlignment="1">
      <alignment horizontal="center" vertical="center" wrapText="1"/>
    </xf>
    <xf numFmtId="164" fontId="10" fillId="4" borderId="16" xfId="0" applyNumberFormat="1" applyFont="1" applyFill="1" applyBorder="1" applyAlignment="1">
      <alignment horizontal="center" vertical="center" wrapText="1"/>
    </xf>
    <xf numFmtId="164" fontId="10" fillId="4" borderId="17" xfId="0" applyNumberFormat="1" applyFont="1" applyFill="1" applyBorder="1" applyAlignment="1">
      <alignment horizontal="center" vertical="center" wrapText="1"/>
    </xf>
    <xf numFmtId="164" fontId="10" fillId="4" borderId="23" xfId="0" applyNumberFormat="1" applyFont="1" applyFill="1" applyBorder="1" applyAlignment="1">
      <alignment horizontal="center" vertical="center" wrapText="1"/>
    </xf>
    <xf numFmtId="164" fontId="10" fillId="4" borderId="0" xfId="0" applyNumberFormat="1" applyFont="1" applyFill="1" applyBorder="1" applyAlignment="1">
      <alignment horizontal="center" vertical="center" wrapText="1"/>
    </xf>
    <xf numFmtId="164" fontId="10" fillId="4" borderId="24" xfId="0" applyNumberFormat="1" applyFont="1" applyFill="1" applyBorder="1" applyAlignment="1">
      <alignment horizontal="center" vertical="center" wrapText="1"/>
    </xf>
    <xf numFmtId="164" fontId="10" fillId="4" borderId="19" xfId="0" applyNumberFormat="1" applyFont="1" applyFill="1" applyBorder="1" applyAlignment="1">
      <alignment horizontal="center" vertical="center" wrapText="1"/>
    </xf>
    <xf numFmtId="164" fontId="10" fillId="4" borderId="20" xfId="0" applyNumberFormat="1" applyFont="1" applyFill="1" applyBorder="1" applyAlignment="1">
      <alignment horizontal="center" vertical="center" wrapText="1"/>
    </xf>
    <xf numFmtId="164" fontId="10" fillId="4" borderId="25" xfId="0" applyNumberFormat="1" applyFont="1" applyFill="1" applyBorder="1" applyAlignment="1">
      <alignment horizontal="center" vertical="center" wrapText="1"/>
    </xf>
    <xf numFmtId="164" fontId="1" fillId="4" borderId="12" xfId="0" applyNumberFormat="1" applyFont="1" applyFill="1" applyBorder="1" applyAlignment="1">
      <alignment horizontal="left"/>
    </xf>
    <xf numFmtId="164" fontId="1" fillId="4" borderId="13" xfId="0" applyNumberFormat="1" applyFont="1" applyFill="1" applyBorder="1" applyAlignment="1">
      <alignment horizontal="left"/>
    </xf>
    <xf numFmtId="164" fontId="1" fillId="4" borderId="14" xfId="0" applyNumberFormat="1" applyFont="1" applyFill="1" applyBorder="1" applyAlignment="1">
      <alignment horizontal="left"/>
    </xf>
  </cellXfs>
  <cellStyles count="2">
    <cellStyle name="Normal" xfId="0" builtinId="0"/>
    <cellStyle name="Percent" xfId="1"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76200</xdr:colOff>
      <xdr:row>7</xdr:row>
      <xdr:rowOff>76200</xdr:rowOff>
    </xdr:from>
    <xdr:to>
      <xdr:col>10</xdr:col>
      <xdr:colOff>238125</xdr:colOff>
      <xdr:row>7</xdr:row>
      <xdr:rowOff>95250</xdr:rowOff>
    </xdr:to>
    <xdr:cxnSp macro="">
      <xdr:nvCxnSpPr>
        <xdr:cNvPr id="2" name="Straight Arrow Connector 1">
          <a:extLst>
            <a:ext uri="{FF2B5EF4-FFF2-40B4-BE49-F238E27FC236}">
              <a16:creationId xmlns:a16="http://schemas.microsoft.com/office/drawing/2014/main" id="{588B30A1-FA1B-4E1A-AA30-97146F908B6F}"/>
            </a:ext>
          </a:extLst>
        </xdr:cNvPr>
        <xdr:cNvCxnSpPr/>
      </xdr:nvCxnSpPr>
      <xdr:spPr>
        <a:xfrm flipH="1">
          <a:off x="2514600" y="1409700"/>
          <a:ext cx="3819525" cy="19050"/>
        </a:xfrm>
        <a:prstGeom prst="straightConnector1">
          <a:avLst/>
        </a:prstGeom>
        <a:ln w="15875">
          <a:headEnd type="ova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11</xdr:row>
      <xdr:rowOff>76200</xdr:rowOff>
    </xdr:from>
    <xdr:to>
      <xdr:col>10</xdr:col>
      <xdr:colOff>200024</xdr:colOff>
      <xdr:row>11</xdr:row>
      <xdr:rowOff>95250</xdr:rowOff>
    </xdr:to>
    <xdr:cxnSp macro="">
      <xdr:nvCxnSpPr>
        <xdr:cNvPr id="6" name="Straight Arrow Connector 5">
          <a:extLst>
            <a:ext uri="{FF2B5EF4-FFF2-40B4-BE49-F238E27FC236}">
              <a16:creationId xmlns:a16="http://schemas.microsoft.com/office/drawing/2014/main" id="{BA0D0C17-018A-41B4-BE14-544DBD00E301}"/>
            </a:ext>
          </a:extLst>
        </xdr:cNvPr>
        <xdr:cNvCxnSpPr/>
      </xdr:nvCxnSpPr>
      <xdr:spPr>
        <a:xfrm flipH="1">
          <a:off x="2505075" y="1457325"/>
          <a:ext cx="5667374" cy="19050"/>
        </a:xfrm>
        <a:prstGeom prst="straightConnector1">
          <a:avLst/>
        </a:prstGeom>
        <a:ln w="15875">
          <a:round/>
          <a:headEnd type="ova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4392D-A656-4263-AECD-50DEA341B30A}">
  <sheetPr>
    <pageSetUpPr fitToPage="1"/>
  </sheetPr>
  <dimension ref="B1:T43"/>
  <sheetViews>
    <sheetView showGridLines="0" tabSelected="1" topLeftCell="A2" zoomScaleNormal="100" zoomScaleSheetLayoutView="100" workbookViewId="0">
      <selection activeCell="E14" sqref="E14"/>
    </sheetView>
  </sheetViews>
  <sheetFormatPr defaultRowHeight="15" x14ac:dyDescent="0.25"/>
  <cols>
    <col min="1" max="1" width="3.7109375" customWidth="1"/>
    <col min="2" max="2" width="13.5703125" customWidth="1"/>
    <col min="3" max="3" width="1.7109375" customWidth="1"/>
    <col min="4" max="4" width="17.7109375" customWidth="1"/>
    <col min="5" max="7" width="17.85546875" customWidth="1"/>
    <col min="8" max="8" width="15.5703125" customWidth="1"/>
    <col min="9" max="9" width="1.5703125" customWidth="1"/>
    <col min="10" max="10" width="12.140625" customWidth="1"/>
    <col min="11" max="11" width="3.7109375" customWidth="1"/>
    <col min="12" max="12" width="10.140625" bestFit="1" customWidth="1"/>
    <col min="14" max="14" width="10.140625" bestFit="1" customWidth="1"/>
    <col min="16" max="16" width="9.5703125" customWidth="1"/>
    <col min="18" max="18" width="9.140625" customWidth="1"/>
    <col min="20" max="20" width="10" hidden="1" customWidth="1"/>
  </cols>
  <sheetData>
    <row r="1" spans="2:20" hidden="1" x14ac:dyDescent="0.25"/>
    <row r="2" spans="2:20" ht="18.75" x14ac:dyDescent="0.3">
      <c r="B2" s="69" t="s">
        <v>37</v>
      </c>
      <c r="C2" s="67"/>
      <c r="D2" s="67"/>
      <c r="E2" s="67"/>
      <c r="F2" s="67"/>
      <c r="G2" s="67"/>
      <c r="H2" s="67"/>
      <c r="I2" s="67"/>
      <c r="J2" s="67"/>
      <c r="L2" s="33" t="s">
        <v>0</v>
      </c>
    </row>
    <row r="3" spans="2:20" ht="4.5" customHeight="1" x14ac:dyDescent="0.25">
      <c r="B3" s="68"/>
      <c r="C3" s="67"/>
      <c r="D3" s="67"/>
      <c r="E3" s="67"/>
      <c r="F3" s="67"/>
      <c r="G3" s="67"/>
      <c r="H3" s="67"/>
      <c r="I3" s="67"/>
      <c r="J3" s="67"/>
    </row>
    <row r="4" spans="2:20" ht="3.75" customHeight="1" thickBot="1" x14ac:dyDescent="0.3"/>
    <row r="5" spans="2:20" x14ac:dyDescent="0.25">
      <c r="B5" s="65" t="s">
        <v>1</v>
      </c>
      <c r="C5" s="64"/>
      <c r="D5" s="63" t="s">
        <v>19</v>
      </c>
      <c r="E5" s="63" t="s">
        <v>2</v>
      </c>
      <c r="F5" s="63" t="s">
        <v>2</v>
      </c>
      <c r="G5" s="63" t="s">
        <v>18</v>
      </c>
      <c r="H5" s="61" t="s">
        <v>3</v>
      </c>
      <c r="I5" s="62"/>
      <c r="J5" s="61" t="s">
        <v>17</v>
      </c>
      <c r="K5" s="55"/>
      <c r="L5" s="90" t="s">
        <v>39</v>
      </c>
      <c r="M5" s="91"/>
      <c r="N5" s="91"/>
      <c r="O5" s="91"/>
      <c r="P5" s="91"/>
      <c r="Q5" s="92"/>
      <c r="R5" s="33"/>
      <c r="S5" s="33"/>
      <c r="T5" s="33"/>
    </row>
    <row r="6" spans="2:20" ht="15.75" customHeight="1" thickBot="1" x14ac:dyDescent="0.3">
      <c r="B6" s="60" t="s">
        <v>4</v>
      </c>
      <c r="C6" s="59"/>
      <c r="D6" s="58"/>
      <c r="E6" s="58" t="s">
        <v>16</v>
      </c>
      <c r="F6" s="58" t="s">
        <v>15</v>
      </c>
      <c r="G6" s="58" t="s">
        <v>14</v>
      </c>
      <c r="H6" s="56"/>
      <c r="I6" s="57"/>
      <c r="J6" s="56" t="s">
        <v>5</v>
      </c>
      <c r="K6" s="55"/>
      <c r="Q6" s="33"/>
      <c r="R6" s="33"/>
      <c r="S6" s="33"/>
      <c r="T6" s="33"/>
    </row>
    <row r="7" spans="2:20" ht="3.75" customHeight="1" thickBot="1" x14ac:dyDescent="0.3">
      <c r="B7" s="54"/>
      <c r="C7" s="52"/>
      <c r="D7" s="53"/>
      <c r="E7" s="52"/>
      <c r="F7" s="52"/>
      <c r="G7" s="52"/>
      <c r="H7" s="51"/>
      <c r="J7" s="18"/>
      <c r="L7" s="33"/>
      <c r="M7" s="33"/>
      <c r="N7" s="33"/>
      <c r="O7" s="33"/>
      <c r="P7" s="33"/>
      <c r="Q7" s="33"/>
      <c r="R7" s="33"/>
      <c r="S7" s="33"/>
      <c r="T7" s="33"/>
    </row>
    <row r="8" spans="2:20" ht="15.75" thickBot="1" x14ac:dyDescent="0.3">
      <c r="B8" s="50" t="s">
        <v>13</v>
      </c>
      <c r="D8" s="2">
        <v>0</v>
      </c>
      <c r="H8" s="18"/>
      <c r="J8" s="18"/>
      <c r="K8" s="44"/>
      <c r="L8" s="90" t="s">
        <v>27</v>
      </c>
      <c r="M8" s="91"/>
      <c r="N8" s="91"/>
      <c r="O8" s="91"/>
      <c r="P8" s="91"/>
      <c r="Q8" s="92"/>
    </row>
    <row r="9" spans="2:20" ht="9" customHeight="1" thickBot="1" x14ac:dyDescent="0.3">
      <c r="B9" s="50"/>
      <c r="H9" s="18"/>
      <c r="J9" s="18"/>
      <c r="K9" s="44"/>
      <c r="L9" s="73"/>
      <c r="M9" s="73"/>
      <c r="N9" s="73"/>
      <c r="O9" s="73"/>
      <c r="P9" s="73"/>
    </row>
    <row r="10" spans="2:20" ht="15.75" thickBot="1" x14ac:dyDescent="0.3">
      <c r="B10" s="50" t="s">
        <v>12</v>
      </c>
      <c r="D10" s="79">
        <v>0.25</v>
      </c>
      <c r="H10" s="18"/>
      <c r="J10" s="18"/>
      <c r="K10" s="44"/>
    </row>
    <row r="11" spans="2:20" ht="9" customHeight="1" x14ac:dyDescent="0.25">
      <c r="B11" s="50"/>
      <c r="H11" s="18"/>
      <c r="J11" s="18"/>
      <c r="K11" s="44"/>
      <c r="L11" s="73"/>
      <c r="M11" s="73"/>
      <c r="N11" s="73"/>
      <c r="O11" s="73"/>
      <c r="P11" s="73"/>
    </row>
    <row r="12" spans="2:20" ht="15.75" hidden="1" customHeight="1" thickBot="1" x14ac:dyDescent="0.3">
      <c r="B12" s="50" t="s">
        <v>30</v>
      </c>
      <c r="D12" s="75" t="s">
        <v>32</v>
      </c>
      <c r="H12" s="18"/>
      <c r="J12" s="18"/>
      <c r="K12" s="44"/>
      <c r="L12" s="90" t="s">
        <v>33</v>
      </c>
      <c r="M12" s="91"/>
      <c r="N12" s="91"/>
      <c r="O12" s="91"/>
      <c r="P12" s="91"/>
      <c r="Q12" s="92"/>
      <c r="R12" s="49"/>
      <c r="S12" s="32"/>
      <c r="T12" s="32"/>
    </row>
    <row r="13" spans="2:20" ht="15.75" customHeight="1" x14ac:dyDescent="0.25">
      <c r="B13" s="34"/>
      <c r="H13" s="18"/>
      <c r="J13" s="18"/>
      <c r="K13" s="44"/>
      <c r="L13" s="33" t="s">
        <v>6</v>
      </c>
      <c r="P13" s="49"/>
      <c r="Q13" s="49"/>
      <c r="R13" s="49"/>
      <c r="S13" s="32"/>
      <c r="T13" s="32"/>
    </row>
    <row r="14" spans="2:20" x14ac:dyDescent="0.25">
      <c r="B14" s="26" t="s">
        <v>20</v>
      </c>
      <c r="D14" s="3">
        <f>ROUND($D$8/12,2)</f>
        <v>0</v>
      </c>
      <c r="E14" s="1"/>
      <c r="F14" s="1"/>
      <c r="G14" s="38">
        <f t="shared" ref="G14:G19" si="0">SUM(E14:F14)</f>
        <v>0</v>
      </c>
      <c r="H14" s="70">
        <f t="shared" ref="H14:H19" si="1">IF((E14+F14)*$D$10-D14&lt;0,0,(E14+F14)*$D$10-D14)</f>
        <v>0</v>
      </c>
      <c r="I14" s="17"/>
      <c r="J14" s="27" t="str">
        <f>B15</f>
        <v>Month2</v>
      </c>
      <c r="K14" s="17"/>
      <c r="L14" s="48" t="s">
        <v>11</v>
      </c>
      <c r="M14" s="47"/>
      <c r="N14" s="46"/>
      <c r="O14" s="45" t="s">
        <v>7</v>
      </c>
      <c r="P14" s="49"/>
      <c r="Q14" s="49"/>
      <c r="R14" s="49"/>
      <c r="S14" s="32"/>
      <c r="T14" s="66">
        <v>0.25</v>
      </c>
    </row>
    <row r="15" spans="2:20" x14ac:dyDescent="0.25">
      <c r="B15" s="26" t="s">
        <v>21</v>
      </c>
      <c r="D15" s="3">
        <f t="shared" ref="D15:D19" si="2">ROUND($D$8/12,2)</f>
        <v>0</v>
      </c>
      <c r="E15" s="1"/>
      <c r="F15" s="1"/>
      <c r="G15" s="38">
        <f t="shared" si="0"/>
        <v>0</v>
      </c>
      <c r="H15" s="70">
        <f t="shared" si="1"/>
        <v>0</v>
      </c>
      <c r="I15" s="17"/>
      <c r="J15" s="27" t="str">
        <f>B16</f>
        <v>Month3</v>
      </c>
      <c r="K15" s="44"/>
      <c r="L15" s="12"/>
      <c r="M15" s="11"/>
      <c r="N15" s="11"/>
      <c r="O15" s="10"/>
      <c r="P15" s="49"/>
      <c r="Q15" s="49"/>
      <c r="R15" s="49"/>
      <c r="S15" s="32"/>
      <c r="T15" s="66">
        <v>0.3</v>
      </c>
    </row>
    <row r="16" spans="2:20" x14ac:dyDescent="0.25">
      <c r="B16" s="26" t="s">
        <v>22</v>
      </c>
      <c r="D16" s="3">
        <f t="shared" si="2"/>
        <v>0</v>
      </c>
      <c r="E16" s="1"/>
      <c r="F16" s="1"/>
      <c r="G16" s="38">
        <f t="shared" si="0"/>
        <v>0</v>
      </c>
      <c r="H16" s="70">
        <f t="shared" si="1"/>
        <v>0</v>
      </c>
      <c r="I16" s="17"/>
      <c r="J16" s="27" t="str">
        <f>B17</f>
        <v>Month4</v>
      </c>
      <c r="K16" s="44"/>
      <c r="L16" s="43">
        <v>0.01</v>
      </c>
      <c r="M16" s="41" t="s">
        <v>8</v>
      </c>
      <c r="N16" s="40">
        <v>100000</v>
      </c>
      <c r="O16" s="39">
        <v>0.25</v>
      </c>
      <c r="P16" s="49"/>
      <c r="Q16" s="49"/>
      <c r="R16" s="49"/>
      <c r="S16" s="32"/>
      <c r="T16" s="66">
        <v>0.35</v>
      </c>
    </row>
    <row r="17" spans="2:20" x14ac:dyDescent="0.25">
      <c r="B17" s="26" t="s">
        <v>23</v>
      </c>
      <c r="D17" s="3">
        <f t="shared" si="2"/>
        <v>0</v>
      </c>
      <c r="E17" s="1"/>
      <c r="F17" s="1"/>
      <c r="G17" s="38">
        <f t="shared" si="0"/>
        <v>0</v>
      </c>
      <c r="H17" s="70">
        <f t="shared" si="1"/>
        <v>0</v>
      </c>
      <c r="I17" s="17"/>
      <c r="J17" s="27" t="str">
        <f>B18</f>
        <v>Month5</v>
      </c>
      <c r="K17" s="44"/>
      <c r="L17" s="43">
        <f>N16+0.01</f>
        <v>100000.01</v>
      </c>
      <c r="M17" s="41" t="s">
        <v>8</v>
      </c>
      <c r="N17" s="40">
        <v>150000</v>
      </c>
      <c r="O17" s="39">
        <v>0.3</v>
      </c>
      <c r="S17" s="32"/>
      <c r="T17" s="32"/>
    </row>
    <row r="18" spans="2:20" x14ac:dyDescent="0.25">
      <c r="B18" s="26" t="s">
        <v>24</v>
      </c>
      <c r="D18" s="3">
        <f t="shared" si="2"/>
        <v>0</v>
      </c>
      <c r="E18" s="1"/>
      <c r="F18" s="1"/>
      <c r="G18" s="38">
        <f t="shared" si="0"/>
        <v>0</v>
      </c>
      <c r="H18" s="70">
        <f t="shared" si="1"/>
        <v>0</v>
      </c>
      <c r="I18" s="17"/>
      <c r="J18" s="27" t="str">
        <f>B19</f>
        <v>Month6</v>
      </c>
      <c r="K18" s="44"/>
      <c r="L18" s="43">
        <f>N17+0.01</f>
        <v>150000.01</v>
      </c>
      <c r="M18" s="41" t="s">
        <v>8</v>
      </c>
      <c r="N18" s="40">
        <v>200000</v>
      </c>
      <c r="O18" s="39">
        <v>0.35</v>
      </c>
      <c r="T18" s="74" t="s">
        <v>32</v>
      </c>
    </row>
    <row r="19" spans="2:20" x14ac:dyDescent="0.25">
      <c r="B19" s="26" t="s">
        <v>25</v>
      </c>
      <c r="D19" s="3">
        <f t="shared" si="2"/>
        <v>0</v>
      </c>
      <c r="E19" s="1"/>
      <c r="F19" s="1"/>
      <c r="G19" s="38">
        <f t="shared" si="0"/>
        <v>0</v>
      </c>
      <c r="H19" s="70">
        <f t="shared" si="1"/>
        <v>0</v>
      </c>
      <c r="I19" s="17"/>
      <c r="J19" s="27" t="s">
        <v>26</v>
      </c>
      <c r="L19" s="42"/>
      <c r="M19" s="41" t="s">
        <v>9</v>
      </c>
      <c r="N19" s="40">
        <f>N18+0.01</f>
        <v>200000.01</v>
      </c>
      <c r="O19" s="39">
        <v>0.4</v>
      </c>
      <c r="S19" s="32"/>
      <c r="T19" s="74" t="s">
        <v>31</v>
      </c>
    </row>
    <row r="20" spans="2:20" ht="3.75" customHeight="1" x14ac:dyDescent="0.25">
      <c r="B20" s="37"/>
      <c r="C20" s="6"/>
      <c r="D20" s="6"/>
      <c r="E20" s="6"/>
      <c r="F20" s="6"/>
      <c r="G20" s="6"/>
      <c r="H20" s="31"/>
      <c r="I20" s="17"/>
      <c r="J20" s="36"/>
      <c r="S20" s="32"/>
      <c r="T20" s="32"/>
    </row>
    <row r="21" spans="2:20" x14ac:dyDescent="0.25">
      <c r="B21" s="34"/>
      <c r="D21" s="3">
        <f>SUM(D14:D20)</f>
        <v>0</v>
      </c>
      <c r="E21" s="35">
        <f>SUM(E14:E20)</f>
        <v>0</v>
      </c>
      <c r="F21" s="35">
        <f>SUM(F14:F20)</f>
        <v>0</v>
      </c>
      <c r="G21" s="35">
        <f>SUM(G14:G20)</f>
        <v>0</v>
      </c>
      <c r="H21" s="70">
        <f>SUM(H14:H19)</f>
        <v>0</v>
      </c>
      <c r="I21" s="17"/>
      <c r="J21" s="18"/>
      <c r="S21" s="32"/>
      <c r="T21" s="32"/>
    </row>
    <row r="22" spans="2:20" ht="4.5" customHeight="1" x14ac:dyDescent="0.25">
      <c r="B22" s="34"/>
      <c r="H22" s="18"/>
      <c r="J22" s="18"/>
      <c r="S22" s="32"/>
      <c r="T22" s="32"/>
    </row>
    <row r="23" spans="2:20" hidden="1" x14ac:dyDescent="0.25">
      <c r="B23" s="26"/>
      <c r="D23" s="33" t="s">
        <v>35</v>
      </c>
      <c r="H23" s="70">
        <f>IF((E21+F21)*H40-D21-H21&lt;0,0,(E21+F21)*H40-D21-H21)</f>
        <v>0</v>
      </c>
      <c r="I23" s="17"/>
      <c r="J23" s="22"/>
      <c r="S23" s="32"/>
      <c r="T23" s="32"/>
    </row>
    <row r="24" spans="2:20" ht="4.5" hidden="1" customHeight="1" x14ac:dyDescent="0.25">
      <c r="B24" s="34"/>
      <c r="H24" s="18"/>
      <c r="J24" s="18"/>
      <c r="S24" s="32"/>
      <c r="T24" s="32"/>
    </row>
    <row r="25" spans="2:20" ht="15" hidden="1" customHeight="1" x14ac:dyDescent="0.25">
      <c r="B25" s="26"/>
      <c r="D25" s="28" t="s">
        <v>28</v>
      </c>
      <c r="F25" s="30"/>
      <c r="G25" s="29">
        <v>4</v>
      </c>
      <c r="H25" s="71">
        <f>-IF(G25+G26&lt;10,IF(G25&lt;5,$H$23*0.5,0),0)</f>
        <v>0</v>
      </c>
      <c r="I25" s="17"/>
      <c r="J25" s="22"/>
    </row>
    <row r="26" spans="2:20" hidden="1" x14ac:dyDescent="0.25">
      <c r="B26" s="26"/>
      <c r="D26" s="28" t="s">
        <v>29</v>
      </c>
      <c r="F26" s="30"/>
      <c r="G26" s="29">
        <v>6</v>
      </c>
      <c r="H26" s="80">
        <f>-IF(G25+G26&lt;10,IF(G26&lt;5,$H$23*0.5,0),0)</f>
        <v>0</v>
      </c>
      <c r="I26" s="17"/>
      <c r="J26" s="22"/>
    </row>
    <row r="27" spans="2:20" x14ac:dyDescent="0.25">
      <c r="B27" s="26"/>
      <c r="D27" s="28" t="s">
        <v>41</v>
      </c>
      <c r="E27" s="24"/>
      <c r="F27" s="24"/>
      <c r="G27" s="24"/>
      <c r="H27" s="71">
        <f>SUM(H23:H26)</f>
        <v>0</v>
      </c>
      <c r="I27" s="17"/>
      <c r="J27" s="27" t="s">
        <v>40</v>
      </c>
    </row>
    <row r="28" spans="2:20" ht="9" customHeight="1" x14ac:dyDescent="0.25">
      <c r="B28" s="26"/>
      <c r="D28" s="25"/>
      <c r="E28" s="24"/>
      <c r="F28" s="24"/>
      <c r="G28" s="24"/>
      <c r="H28" s="23"/>
      <c r="I28" s="17"/>
      <c r="J28" s="22"/>
      <c r="L28" s="81" t="s">
        <v>36</v>
      </c>
      <c r="M28" s="82"/>
      <c r="N28" s="82"/>
      <c r="O28" s="82"/>
      <c r="P28" s="82"/>
      <c r="Q28" s="83"/>
    </row>
    <row r="29" spans="2:20" ht="3.75" customHeight="1" thickBot="1" x14ac:dyDescent="0.3">
      <c r="B29" s="21"/>
      <c r="C29" s="6"/>
      <c r="D29" s="6"/>
      <c r="E29" s="6"/>
      <c r="F29" s="6"/>
      <c r="G29" s="6"/>
      <c r="H29" s="18"/>
      <c r="J29" s="18"/>
      <c r="L29" s="84"/>
      <c r="M29" s="85"/>
      <c r="N29" s="85"/>
      <c r="O29" s="85"/>
      <c r="P29" s="85"/>
      <c r="Q29" s="86"/>
    </row>
    <row r="30" spans="2:20" ht="19.5" thickBot="1" x14ac:dyDescent="0.35">
      <c r="B30" s="20"/>
      <c r="C30" s="15"/>
      <c r="D30" s="19" t="s">
        <v>38</v>
      </c>
      <c r="E30" s="15"/>
      <c r="F30" s="15"/>
      <c r="G30" s="15"/>
      <c r="H30" s="72">
        <f>+H21+H27+D21</f>
        <v>0</v>
      </c>
      <c r="I30" s="17"/>
      <c r="J30" s="18"/>
      <c r="K30" s="17"/>
      <c r="L30" s="84"/>
      <c r="M30" s="85"/>
      <c r="N30" s="85"/>
      <c r="O30" s="85"/>
      <c r="P30" s="85"/>
      <c r="Q30" s="86"/>
    </row>
    <row r="31" spans="2:20" ht="16.5" thickBot="1" x14ac:dyDescent="0.3">
      <c r="B31" s="16"/>
      <c r="C31" s="15"/>
      <c r="D31" s="15"/>
      <c r="E31" s="15"/>
      <c r="F31" s="15"/>
      <c r="G31" s="15"/>
      <c r="H31" s="78">
        <f>IFERROR(H30/(E21+F21),0)</f>
        <v>0</v>
      </c>
      <c r="I31" s="15"/>
      <c r="J31" s="14"/>
      <c r="L31" s="87"/>
      <c r="M31" s="88"/>
      <c r="N31" s="88"/>
      <c r="O31" s="88"/>
      <c r="P31" s="88"/>
      <c r="Q31" s="89"/>
    </row>
    <row r="33" spans="2:10" hidden="1" x14ac:dyDescent="0.25">
      <c r="B33" s="12"/>
      <c r="C33" s="11"/>
      <c r="D33" s="11"/>
      <c r="E33" s="11"/>
      <c r="F33" s="11"/>
      <c r="G33" s="11"/>
      <c r="H33" s="10"/>
      <c r="I33" s="12"/>
      <c r="J33" s="10"/>
    </row>
    <row r="34" spans="2:10" hidden="1" x14ac:dyDescent="0.25">
      <c r="B34" s="9"/>
      <c r="D34" s="13">
        <f>L16</f>
        <v>0.01</v>
      </c>
      <c r="E34" s="13">
        <f>N16</f>
        <v>100000</v>
      </c>
      <c r="F34" s="13"/>
      <c r="G34" s="13"/>
      <c r="H34" s="76">
        <f>O16</f>
        <v>0.25</v>
      </c>
      <c r="I34" s="8"/>
      <c r="J34" s="7" t="b">
        <f>IF(E21&gt;=D34,IF(E21&lt;=E34,1,0))</f>
        <v>0</v>
      </c>
    </row>
    <row r="35" spans="2:10" hidden="1" x14ac:dyDescent="0.25">
      <c r="B35" s="9"/>
      <c r="D35" s="13">
        <f>L17</f>
        <v>100000.01</v>
      </c>
      <c r="E35" s="13">
        <f>N17</f>
        <v>150000</v>
      </c>
      <c r="F35" s="13"/>
      <c r="G35" s="13"/>
      <c r="H35" s="76">
        <f>IF($D$12="YES",O17+2.5%,O17)</f>
        <v>0.3</v>
      </c>
      <c r="I35" s="8"/>
      <c r="J35" s="7" t="b">
        <f>IF(E21&gt;=D35,IF(E21&lt;=E35,1,0))</f>
        <v>0</v>
      </c>
    </row>
    <row r="36" spans="2:10" hidden="1" x14ac:dyDescent="0.25">
      <c r="B36" s="9"/>
      <c r="D36" s="13">
        <f>L18</f>
        <v>150000.01</v>
      </c>
      <c r="E36" s="13">
        <f>N18</f>
        <v>200000</v>
      </c>
      <c r="F36" s="13"/>
      <c r="G36" s="13"/>
      <c r="H36" s="76">
        <f>IF($D$12="YES",O18+2.5%,O18)</f>
        <v>0.35</v>
      </c>
      <c r="I36" s="8"/>
      <c r="J36" s="7" t="b">
        <f>IF(E21&gt;=D36,IF(E21&lt;=E36,1,0))</f>
        <v>0</v>
      </c>
    </row>
    <row r="37" spans="2:10" hidden="1" x14ac:dyDescent="0.25">
      <c r="B37" s="9"/>
      <c r="D37" s="13">
        <f>E36</f>
        <v>200000</v>
      </c>
      <c r="E37" s="13">
        <v>9000000</v>
      </c>
      <c r="F37" s="13"/>
      <c r="G37" s="13"/>
      <c r="H37" s="76">
        <f>IF($D$12="YES",O19+2.5%,O19)</f>
        <v>0.4</v>
      </c>
      <c r="I37" s="8"/>
      <c r="J37" s="7" t="b">
        <f>IF(E21&gt;=D37,IF(E21&lt;=E37,1,0))</f>
        <v>0</v>
      </c>
    </row>
    <row r="38" spans="2:10" hidden="1" x14ac:dyDescent="0.25">
      <c r="B38" s="5"/>
      <c r="C38" s="6"/>
      <c r="D38" s="6"/>
      <c r="E38" s="6"/>
      <c r="F38" s="6"/>
      <c r="G38" s="6"/>
      <c r="H38" s="4"/>
      <c r="I38" s="5"/>
      <c r="J38" s="4"/>
    </row>
    <row r="39" spans="2:10" hidden="1" x14ac:dyDescent="0.25">
      <c r="B39" s="12"/>
      <c r="C39" s="11"/>
      <c r="D39" s="11"/>
      <c r="E39" s="11"/>
      <c r="F39" s="11"/>
      <c r="G39" s="11"/>
      <c r="H39" s="10"/>
      <c r="I39" s="9"/>
      <c r="J39" s="7"/>
    </row>
    <row r="40" spans="2:10" hidden="1" x14ac:dyDescent="0.25">
      <c r="B40" s="9"/>
      <c r="E40" t="s">
        <v>10</v>
      </c>
      <c r="H40" s="76" t="b">
        <f>IF(J34=1,H34,IF(J35=1,H35,IF(J36=1,H36,IF(J37=1,H37))))</f>
        <v>0</v>
      </c>
      <c r="I40" s="8"/>
      <c r="J40" s="7"/>
    </row>
    <row r="41" spans="2:10" hidden="1" x14ac:dyDescent="0.25">
      <c r="B41" s="5"/>
      <c r="C41" s="6"/>
      <c r="D41" s="6"/>
      <c r="E41" s="6"/>
      <c r="F41" s="6"/>
      <c r="G41" s="6"/>
      <c r="H41" s="4"/>
      <c r="I41" s="5"/>
      <c r="J41" s="4"/>
    </row>
    <row r="42" spans="2:10" hidden="1" x14ac:dyDescent="0.25"/>
    <row r="43" spans="2:10" x14ac:dyDescent="0.25">
      <c r="B43" s="77" t="s">
        <v>34</v>
      </c>
    </row>
  </sheetData>
  <sheetProtection algorithmName="SHA-512" hashValue="rebkY0VfXEK6fJgREy7y68CRDQExe9FhbRdJbYKvcEKPrW2RTeHhlOCsQFQW++TB2uSNmSlpnDtu4NaHOwxohg==" saltValue="l5mbWrKmYAaqsc3GHasjkw==" spinCount="100000" sheet="1" selectLockedCells="1"/>
  <protectedRanges>
    <protectedRange sqref="D8:D11 F25:G26 D14:G19" name="Range1"/>
  </protectedRanges>
  <mergeCells count="4">
    <mergeCell ref="L28:Q31"/>
    <mergeCell ref="L12:Q12"/>
    <mergeCell ref="L8:Q8"/>
    <mergeCell ref="L5:Q5"/>
  </mergeCells>
  <dataValidations count="2">
    <dataValidation type="list" showInputMessage="1" showErrorMessage="1" sqref="D10:D11" xr:uid="{00000000-0002-0000-0000-000000000000}">
      <formula1>$T$14:$T$16</formula1>
    </dataValidation>
    <dataValidation type="list" allowBlank="1" showInputMessage="1" showErrorMessage="1" sqref="D12" xr:uid="{BB65FAD9-15CF-400A-BA9E-52397D527DD7}">
      <formula1>$T$18:$T$19</formula1>
    </dataValidation>
  </dataValidations>
  <pageMargins left="0.70866141732283472" right="0.70866141732283472" top="0.74803149606299213" bottom="0.74803149606299213" header="0.31496062992125984" footer="0.31496062992125984"/>
  <pageSetup scale="6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 Scheme Calculator</vt:lpstr>
      <vt:lpstr>'Temp Scheme Calculator'!Print_Area</vt:lpstr>
    </vt:vector>
  </TitlesOfParts>
  <Company>Investigo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Scott.Beckson</dc:creator>
  <cp:lastModifiedBy>Bhavesh Dhanak</cp:lastModifiedBy>
  <cp:lastPrinted>2015-07-09T09:34:36Z</cp:lastPrinted>
  <dcterms:created xsi:type="dcterms:W3CDTF">2014-07-25T11:43:25Z</dcterms:created>
  <dcterms:modified xsi:type="dcterms:W3CDTF">2021-09-02T17:21:18Z</dcterms:modified>
</cp:coreProperties>
</file>